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karentheill/Desktop/"/>
    </mc:Choice>
  </mc:AlternateContent>
  <xr:revisionPtr revIDLastSave="0" documentId="13_ncr:1_{EC5689DD-D97F-8A46-9EC6-0D9CAF914D29}" xr6:coauthVersionLast="47" xr6:coauthVersionMax="47" xr10:uidLastSave="{00000000-0000-0000-0000-000000000000}"/>
  <bookViews>
    <workbookView xWindow="0" yWindow="740" windowWidth="29400" windowHeight="18380" xr2:uid="{00000000-000D-0000-FFFF-FFFF00000000}"/>
  </bookViews>
  <sheets>
    <sheet name="Beregner DA" sheetId="1" r:id="rId1"/>
    <sheet name="Lists" sheetId="3" state="hidden" r:id="rId2"/>
  </sheets>
  <definedNames>
    <definedName name="Fjernvarme">Lists!$A$15</definedName>
    <definedName name="Fyringsolie">Lists!$C$15</definedName>
    <definedName name="Google_Sheet_Link_1070644465" hidden="1">Naturgas</definedName>
    <definedName name="Google_Sheet_Link_1517710667" hidden="1">Fjernvarme</definedName>
    <definedName name="Google_Sheet_Link_1584609907" hidden="1">Træ</definedName>
    <definedName name="Google_Sheet_Link_284407363" hidden="1">Træpiller</definedName>
    <definedName name="Google_Sheet_Link_540557619" hidden="1">Fyringsolie</definedName>
    <definedName name="Naturgas">Lists!$B$15</definedName>
    <definedName name="Træ">Lists!$E$15</definedName>
    <definedName name="Træpiller">Lists!$D$15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Xdvv8lEaxvPwtdeVGrUjdV8X3/+KwLKvusOABzLgt4="/>
    </ext>
  </extLst>
</workbook>
</file>

<file path=xl/calcChain.xml><?xml version="1.0" encoding="utf-8"?>
<calcChain xmlns="http://schemas.openxmlformats.org/spreadsheetml/2006/main">
  <c r="I29" i="1" l="1"/>
  <c r="J29" i="1"/>
  <c r="F29" i="1"/>
  <c r="G29" i="1"/>
  <c r="I45" i="3" l="1"/>
  <c r="M45" i="3" s="1"/>
  <c r="P26" i="3"/>
  <c r="F17" i="1"/>
  <c r="G17" i="1" s="1"/>
  <c r="F16" i="1"/>
  <c r="G16" i="1" s="1"/>
  <c r="F10" i="1"/>
  <c r="G10" i="1" s="1"/>
  <c r="I10" i="1" s="1"/>
  <c r="F9" i="1"/>
  <c r="G9" i="1" s="1"/>
  <c r="F8" i="1"/>
  <c r="G8" i="1" s="1"/>
  <c r="I8" i="1" s="1"/>
  <c r="F7" i="1"/>
  <c r="G7" i="1" s="1"/>
  <c r="G28" i="1" l="1"/>
  <c r="H28" i="1" s="1"/>
  <c r="I7" i="1"/>
  <c r="I28" i="1" s="1"/>
  <c r="J28" i="1" s="1"/>
  <c r="G18" i="1"/>
  <c r="I9" i="1"/>
  <c r="G11" i="1"/>
  <c r="J10" i="1"/>
  <c r="H17" i="1"/>
  <c r="I17" i="1"/>
  <c r="J17" i="1" s="1"/>
  <c r="H7" i="1"/>
  <c r="H8" i="1"/>
  <c r="J8" i="1"/>
  <c r="H9" i="1"/>
  <c r="J9" i="1"/>
  <c r="I16" i="1"/>
  <c r="H16" i="1"/>
  <c r="H10" i="1"/>
  <c r="H29" i="1" l="1"/>
  <c r="I11" i="1"/>
  <c r="H18" i="1"/>
  <c r="I18" i="1"/>
  <c r="H11" i="1"/>
  <c r="J7" i="1"/>
  <c r="G24" i="1"/>
  <c r="J16" i="1"/>
  <c r="J18" i="1" s="1"/>
  <c r="J11" i="1" l="1"/>
  <c r="J24" i="1" s="1"/>
  <c r="H24" i="1"/>
  <c r="I24" i="1"/>
</calcChain>
</file>

<file path=xl/sharedStrings.xml><?xml version="1.0" encoding="utf-8"?>
<sst xmlns="http://schemas.openxmlformats.org/spreadsheetml/2006/main" count="108" uniqueCount="86">
  <si>
    <t>Omregningsfaktor</t>
  </si>
  <si>
    <t>Forbrugt energi (MJ)</t>
  </si>
  <si>
    <t>Forbrugt energi (GJ)</t>
  </si>
  <si>
    <t>Forbrugt energi (kWh)</t>
  </si>
  <si>
    <t>Forbrugt energi (MWh)</t>
  </si>
  <si>
    <t>Elektricitet</t>
  </si>
  <si>
    <t>N/A</t>
  </si>
  <si>
    <t>MWh</t>
  </si>
  <si>
    <t>Fyringsolie</t>
  </si>
  <si>
    <t>Liter</t>
  </si>
  <si>
    <t>Brændsel</t>
  </si>
  <si>
    <t>Benzin</t>
  </si>
  <si>
    <t>Diesel</t>
  </si>
  <si>
    <t>Energiforbrug</t>
  </si>
  <si>
    <t>* Enhed angives ud fra valg af varmekilde:
1) Fjernvarme = kWh/MWh/GJ
2) Naturgas = m3
3) Fyringsolie = Liter
4) Træpiller = Kg
5) Træ = Rummeter</t>
  </si>
  <si>
    <t>Produceret energi (MJ)</t>
  </si>
  <si>
    <t>Produceret energi (GJ)</t>
  </si>
  <si>
    <t>kWh</t>
  </si>
  <si>
    <t>Egen produktion total</t>
  </si>
  <si>
    <t>1) Eks. strøm produceret fra solceller, vindmølle osv.</t>
  </si>
  <si>
    <t xml:space="preserve">2) Eks. opvarmning af vand via solceller  </t>
  </si>
  <si>
    <t>Total energiforbrug (MJ)</t>
  </si>
  <si>
    <t>Total energiforbrug (GJ)</t>
  </si>
  <si>
    <t>Total energiforbrug (kWh)</t>
  </si>
  <si>
    <t>Total energiforbrug (MWh)</t>
  </si>
  <si>
    <t>Total energiforbrug</t>
  </si>
  <si>
    <t>%</t>
  </si>
  <si>
    <t>MJ fra VE</t>
  </si>
  <si>
    <t>GJ fra VE</t>
  </si>
  <si>
    <t>kWh fra VE</t>
  </si>
  <si>
    <t>MWh fra VE</t>
  </si>
  <si>
    <t>Inkl. evt. egenproduktion</t>
  </si>
  <si>
    <t>m3</t>
  </si>
  <si>
    <t>Column1</t>
  </si>
  <si>
    <t>Column2</t>
  </si>
  <si>
    <t>Varme</t>
  </si>
  <si>
    <t>Fjernvarme</t>
  </si>
  <si>
    <t>GJ</t>
  </si>
  <si>
    <t>Naturgas</t>
  </si>
  <si>
    <t>Træpiller</t>
  </si>
  <si>
    <t>Kg</t>
  </si>
  <si>
    <t>Træ</t>
  </si>
  <si>
    <t>Rummeter</t>
  </si>
  <si>
    <t>Transport</t>
  </si>
  <si>
    <t>https://www.acea.auto/fact/differences-between-diesel-and-petrol/</t>
  </si>
  <si>
    <t>Beregnet)</t>
  </si>
  <si>
    <t>30-35</t>
  </si>
  <si>
    <t>MJ/L</t>
  </si>
  <si>
    <t>VE</t>
  </si>
  <si>
    <t>https://www2.mst.dk/udgiv/publikationer/2002/87-7972-366-7/html/bilag01.htm</t>
  </si>
  <si>
    <t>35-40</t>
  </si>
  <si>
    <t>National andel af VE (2022)</t>
  </si>
  <si>
    <t>Brændværdi 1 kg tørt træ er ca</t>
  </si>
  <si>
    <t>MJ/kg</t>
  </si>
  <si>
    <t>avnbøg</t>
  </si>
  <si>
    <t>bøg</t>
  </si>
  <si>
    <t>ask</t>
  </si>
  <si>
    <t>eg</t>
  </si>
  <si>
    <t>birk</t>
  </si>
  <si>
    <t>el</t>
  </si>
  <si>
    <t>skovfyr</t>
  </si>
  <si>
    <t>gran</t>
  </si>
  <si>
    <t>Energiforbrug fra købt energi</t>
  </si>
  <si>
    <t>Energiforbrug fra købt og egenproduktion af  vedvarende  energi</t>
  </si>
  <si>
    <r>
      <rPr>
        <b/>
        <sz val="10"/>
        <color theme="1"/>
        <rFont val="Red Hat Text"/>
      </rPr>
      <t xml:space="preserve">Uden egenproduktion </t>
    </r>
    <r>
      <rPr>
        <u/>
        <sz val="10"/>
        <color rgb="FF1155CC"/>
        <rFont val="Red Hat Text"/>
      </rPr>
      <t>(national andel 2023)</t>
    </r>
    <r>
      <rPr>
        <sz val="10"/>
        <rFont val="Red Hat Text"/>
      </rPr>
      <t>*</t>
    </r>
  </si>
  <si>
    <t>Det totale energiforbrug (købt + egenproduktion)</t>
  </si>
  <si>
    <t>Andel Vedvarende Energi (VE)</t>
  </si>
  <si>
    <r>
      <t xml:space="preserve">Forbrugsdata </t>
    </r>
    <r>
      <rPr>
        <b/>
        <u/>
        <sz val="12"/>
        <color rgb="FF0E130E"/>
        <rFont val="Red Hat Text"/>
      </rPr>
      <t>(indtast)</t>
    </r>
  </si>
  <si>
    <r>
      <t xml:space="preserve">Evt. produceret energi </t>
    </r>
    <r>
      <rPr>
        <b/>
        <u/>
        <sz val="12"/>
        <color rgb="FF0E130E"/>
        <rFont val="Red Hat Text"/>
      </rPr>
      <t>(indtast)</t>
    </r>
  </si>
  <si>
    <r>
      <t xml:space="preserve">Enhed </t>
    </r>
    <r>
      <rPr>
        <b/>
        <u/>
        <sz val="12"/>
        <color rgb="FF0E130E"/>
        <rFont val="Red Hat Text"/>
      </rPr>
      <t>(vælg)</t>
    </r>
  </si>
  <si>
    <r>
      <t xml:space="preserve">Type </t>
    </r>
    <r>
      <rPr>
        <b/>
        <u/>
        <sz val="12"/>
        <color rgb="FF0E130E"/>
        <rFont val="Red Hat Text"/>
      </rPr>
      <t>(vælg)</t>
    </r>
  </si>
  <si>
    <r>
      <t>Varme</t>
    </r>
    <r>
      <rPr>
        <sz val="10"/>
        <color rgb="FF000000"/>
        <rFont val="Red Hat Text"/>
      </rPr>
      <t>*</t>
    </r>
  </si>
  <si>
    <r>
      <t xml:space="preserve">Elektricitet </t>
    </r>
    <r>
      <rPr>
        <sz val="10"/>
        <color theme="1"/>
        <rFont val="Red Hat Text"/>
      </rPr>
      <t>1)</t>
    </r>
  </si>
  <si>
    <r>
      <t xml:space="preserve">Varme </t>
    </r>
    <r>
      <rPr>
        <sz val="10"/>
        <color theme="1"/>
        <rFont val="Red Hat Text"/>
      </rPr>
      <t>2)</t>
    </r>
  </si>
  <si>
    <t>TABEL 1</t>
  </si>
  <si>
    <t>TABEL 2</t>
  </si>
  <si>
    <t>TABEL 3</t>
  </si>
  <si>
    <t>TABEL 4</t>
  </si>
  <si>
    <t>*Vær opmærksom på at der tages udgangspunkt i det nationale gennemsnit. Hvis I ved at jeres andel er højere eller lavere skal i huske at ændre % i cellen - dette er kun et eksempel</t>
  </si>
  <si>
    <r>
      <rPr>
        <b/>
        <sz val="14"/>
        <color rgb="FF0E130E"/>
        <rFont val="Red Hat Text"/>
      </rPr>
      <t>Købt energi (herunder varme)</t>
    </r>
    <r>
      <rPr>
        <sz val="14"/>
        <color rgb="FF0E130E"/>
        <rFont val="Red Hat Text"/>
      </rPr>
      <t xml:space="preserve">
</t>
    </r>
    <r>
      <rPr>
        <sz val="10"/>
        <color rgb="FF0E130E"/>
        <rFont val="Red Hat Text"/>
      </rPr>
      <t>Her skal I angive al købt energi samt eventuelle brændsler/materialer til varme. Det kan oftes findes hos et forsyningselsab eller på faktuarer.</t>
    </r>
  </si>
  <si>
    <r>
      <rPr>
        <b/>
        <sz val="14"/>
        <color rgb="FF0E130E"/>
        <rFont val="Red Hat Text"/>
      </rPr>
      <t xml:space="preserve">Evt. egenproduktion af vedvarende energi (VE)
</t>
    </r>
    <r>
      <rPr>
        <sz val="10"/>
        <color rgb="FF0E130E"/>
        <rFont val="Red Hat Text"/>
      </rPr>
      <t xml:space="preserve">Angiv </t>
    </r>
    <r>
      <rPr>
        <u/>
        <sz val="10"/>
        <color rgb="FF0E130E"/>
        <rFont val="Red Hat Text"/>
      </rPr>
      <t>eventuel</t>
    </r>
    <r>
      <rPr>
        <sz val="10"/>
        <color rgb="FF0E130E"/>
        <rFont val="Red Hat Text"/>
      </rPr>
      <t xml:space="preserve"> jeres forbrug fra  egenproduktion af vedvarende energi (ellers springes denne over).</t>
    </r>
  </si>
  <si>
    <t>Energiforbrug fra egenproduktion af vedvarende energi</t>
  </si>
  <si>
    <r>
      <rPr>
        <b/>
        <sz val="12"/>
        <color theme="1"/>
        <rFont val="Red Hat Text"/>
      </rPr>
      <t xml:space="preserve">Ønsker du hjælp? </t>
    </r>
    <r>
      <rPr>
        <sz val="12"/>
        <color theme="1"/>
        <rFont val="Red Hat Text"/>
      </rPr>
      <t xml:space="preserve">
Hvis du ønsker hjælp kan du kontakte vores support på support@valified.com eller i chatten på Valified.com for et tilbud.</t>
    </r>
  </si>
  <si>
    <r>
      <rPr>
        <b/>
        <sz val="14"/>
        <color theme="1"/>
        <rFont val="Red Hat Text"/>
      </rPr>
      <t xml:space="preserve">OBS! </t>
    </r>
    <r>
      <rPr>
        <sz val="14"/>
        <color theme="1"/>
        <rFont val="Red Hat Text"/>
      </rPr>
      <t xml:space="preserve">Dette regneark er </t>
    </r>
    <r>
      <rPr>
        <u/>
        <sz val="14"/>
        <color theme="1"/>
        <rFont val="Red Hat Text"/>
      </rPr>
      <t>udelukkende</t>
    </r>
    <r>
      <rPr>
        <sz val="14"/>
        <color theme="1"/>
        <rFont val="Red Hat Text"/>
      </rPr>
      <t xml:space="preserve"> et beregningseksempel, da der ikke findes en one-size fits all løsning til at beregne energiforbrug. </t>
    </r>
    <r>
      <rPr>
        <sz val="12"/>
        <color theme="1"/>
        <rFont val="Red Hat Text"/>
      </rPr>
      <t xml:space="preserve">
Når du bruger regnearket skal du være opmærksom på:
</t>
    </r>
    <r>
      <rPr>
        <b/>
        <sz val="12"/>
        <color theme="1"/>
        <rFont val="Red Hat Text"/>
      </rPr>
      <t>I Tabel 1:</t>
    </r>
    <r>
      <rPr>
        <sz val="12"/>
        <color theme="1"/>
        <rFont val="Red Hat Text"/>
      </rPr>
      <t xml:space="preserve">
1. Husk at tjekke den enhed du har valgt stemmer overens med det du har fået opgivet på fx faktura eller overblik hos dit forsyningselskab.
2. Under varmekilder skal du huske at vælge den varmekilde i bruger.
3. Tabel 1 viser kun en del af jeres energiforbrug, hvis I også indtaster egenproduktion af vedvarende energi i Tabel 2.
4. Husk at ændre enhed, når I ser på varme så det passer til typen. Se note under Tabel 1.
</t>
    </r>
    <r>
      <rPr>
        <b/>
        <sz val="12"/>
        <color theme="1"/>
        <rFont val="Red Hat Text"/>
      </rPr>
      <t xml:space="preserve">I Tabel 2:
</t>
    </r>
    <r>
      <rPr>
        <sz val="12"/>
        <color theme="1"/>
        <rFont val="Red Hat Text"/>
      </rPr>
      <t xml:space="preserve">1. Her skal du kun indtaste </t>
    </r>
    <r>
      <rPr>
        <u/>
        <sz val="12"/>
        <color theme="1"/>
        <rFont val="Red Hat Text"/>
      </rPr>
      <t>jeres</t>
    </r>
    <r>
      <rPr>
        <sz val="12"/>
        <color theme="1"/>
        <rFont val="Red Hat Text"/>
      </rPr>
      <t xml:space="preserve"> forbrug fra eventuelle vedvarende energikilder. Altså skal I udelade eventuel energi I producerer og sælger videre.
</t>
    </r>
    <r>
      <rPr>
        <b/>
        <sz val="12"/>
        <color theme="1"/>
        <rFont val="Red Hat Text"/>
      </rPr>
      <t xml:space="preserve">I Tabel 3:
</t>
    </r>
    <r>
      <rPr>
        <sz val="12"/>
        <color theme="1"/>
        <rFont val="Red Hat Text"/>
      </rPr>
      <t xml:space="preserve">1. Denne tabel summerer Tabel 1 og 2. Her skal I derfor </t>
    </r>
    <r>
      <rPr>
        <u/>
        <sz val="12"/>
        <color theme="1"/>
        <rFont val="Red Hat Text"/>
      </rPr>
      <t>IKKE</t>
    </r>
    <r>
      <rPr>
        <i/>
        <sz val="12"/>
        <color theme="1"/>
        <rFont val="Red Hat Text"/>
      </rPr>
      <t xml:space="preserve"> </t>
    </r>
    <r>
      <rPr>
        <sz val="12"/>
        <color theme="1"/>
        <rFont val="Red Hat Text"/>
      </rPr>
      <t xml:space="preserve">indtaste data her.
</t>
    </r>
    <r>
      <rPr>
        <b/>
        <sz val="12"/>
        <color theme="1"/>
        <rFont val="Red Hat Text"/>
      </rPr>
      <t xml:space="preserve">I Tabel 4:
</t>
    </r>
    <r>
      <rPr>
        <sz val="12"/>
        <color theme="1"/>
        <rFont val="Red Hat Text"/>
      </rPr>
      <t xml:space="preserve">1. Denne tabel hjælper med at beregne andelen af vedvarende energi.
2. Under "Uden egenproduktion" tages der udgangspunkt i en national andel af vedvarende energi fra varme og el. I skal altså ændre denne %, hvis I har andet oplyst på faktura eller andet - det er kun et eksempel.
</t>
    </r>
    <r>
      <rPr>
        <b/>
        <sz val="12"/>
        <color theme="1"/>
        <rFont val="Red Hat Text"/>
      </rPr>
      <t xml:space="preserve">Dokumentation
</t>
    </r>
    <r>
      <rPr>
        <sz val="12"/>
        <color theme="1"/>
        <rFont val="Red Hat Text"/>
      </rPr>
      <t>1. Meget af den nødvendige dokumentation kan du finde hos forsyningselskaber, fakturaer, målere eller serviceaftaler.
2. Gem altid jeres dokumentation i en mappe lokalt til en eventuel revision.
3. Mange af dataen der indtastes her vil også skulle bruges til CO2 beregningen. OBS! CO2 beregningen og energiforbruget skal regnes for sig. Brug Valifieds CO2 beregner til dette.</t>
    </r>
  </si>
  <si>
    <t>Energiforbrug fra vedvarende energi – kun relevant, hvis I har egen produktion af vedvarende energi</t>
  </si>
  <si>
    <r>
      <t xml:space="preserve">Energiforbrug fra vedvarende energi – kun relevant, hvis I </t>
    </r>
    <r>
      <rPr>
        <u/>
        <sz val="11"/>
        <color theme="1"/>
        <rFont val="Red Hat Text"/>
      </rPr>
      <t>ikke</t>
    </r>
    <r>
      <rPr>
        <sz val="11"/>
        <color theme="1"/>
        <rFont val="Red Hat Text"/>
      </rPr>
      <t xml:space="preserve"> har egen produktion af vedvarende energi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</si>
</sst>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2"/>
      <color theme="1"/>
      <name val="Calibri"/>
      <scheme val="minor"/>
    </font>
    <font>
      <sz val="12"/>
      <color theme="1"/>
      <name val="Red Hat Text"/>
    </font>
    <font>
      <sz val="12"/>
      <color theme="1"/>
      <name val="Calibri"/>
      <family val="2"/>
    </font>
    <font>
      <b/>
      <sz val="12"/>
      <color theme="1"/>
      <name val="Red Hat Text"/>
    </font>
    <font>
      <b/>
      <sz val="14"/>
      <color theme="1"/>
      <name val="Red Hat Text"/>
    </font>
    <font>
      <b/>
      <sz val="10"/>
      <color theme="1"/>
      <name val="Red Hat Text"/>
    </font>
    <font>
      <b/>
      <sz val="10"/>
      <color rgb="FF0E130E"/>
      <name val="Red Hat Text"/>
    </font>
    <font>
      <sz val="10"/>
      <color rgb="FF0E130E"/>
      <name val="Red Hat Text"/>
    </font>
    <font>
      <sz val="8"/>
      <color rgb="FF0E130E"/>
      <name val="Red Hat Text"/>
    </font>
    <font>
      <sz val="10"/>
      <color theme="1"/>
      <name val="Red Hat Text"/>
    </font>
    <font>
      <sz val="9"/>
      <color rgb="FF0E130E"/>
      <name val="Red Hat Text"/>
    </font>
    <font>
      <sz val="12"/>
      <color theme="1"/>
      <name val="Calibri"/>
      <family val="2"/>
      <scheme val="minor"/>
    </font>
    <font>
      <b/>
      <sz val="12"/>
      <color rgb="FF0E130E"/>
      <name val="Red Hat Text"/>
    </font>
    <font>
      <sz val="12"/>
      <color rgb="FF0E130E"/>
      <name val="Red Hat Text"/>
    </font>
    <font>
      <u/>
      <sz val="10"/>
      <color theme="1"/>
      <name val="Red Hat Text"/>
    </font>
    <font>
      <sz val="10"/>
      <color rgb="FF000000"/>
      <name val="Red Hat Text"/>
    </font>
    <font>
      <u/>
      <sz val="10"/>
      <color rgb="FF1155CC"/>
      <name val="Red Hat Text"/>
    </font>
    <font>
      <sz val="10"/>
      <name val="Red Hat Text"/>
    </font>
    <font>
      <b/>
      <sz val="14"/>
      <color rgb="FF0E130E"/>
      <name val="Red Hat Text"/>
    </font>
    <font>
      <u/>
      <sz val="10"/>
      <color rgb="FF0E130E"/>
      <name val="Red Hat Text"/>
    </font>
    <font>
      <b/>
      <u/>
      <sz val="12"/>
      <color rgb="FF0E130E"/>
      <name val="Red Hat Text"/>
    </font>
    <font>
      <sz val="12"/>
      <color rgb="FFFF0000"/>
      <name val="Red Hat Text"/>
    </font>
    <font>
      <sz val="12"/>
      <color theme="1"/>
      <name val="Calibri"/>
      <family val="2"/>
      <scheme val="minor"/>
    </font>
    <font>
      <sz val="14"/>
      <color rgb="FF0E130E"/>
      <name val="Red Hat Text"/>
    </font>
    <font>
      <b/>
      <sz val="11"/>
      <color rgb="FF0E130E"/>
      <name val="Red Hat Text"/>
    </font>
    <font>
      <sz val="11"/>
      <color rgb="FF0E130E"/>
      <name val="Red Hat Text"/>
    </font>
    <font>
      <u/>
      <sz val="12"/>
      <color theme="1"/>
      <name val="Red Hat Text"/>
    </font>
    <font>
      <i/>
      <sz val="12"/>
      <color theme="1"/>
      <name val="Red Hat Text"/>
    </font>
    <font>
      <sz val="11"/>
      <color theme="1"/>
      <name val="Red Hat Text"/>
    </font>
    <font>
      <sz val="14"/>
      <color theme="1"/>
      <name val="Red Hat Text"/>
    </font>
    <font>
      <u/>
      <sz val="14"/>
      <color theme="1"/>
      <name val="Red Hat Text"/>
    </font>
    <font>
      <u/>
      <sz val="11"/>
      <color theme="1"/>
      <name val="Red Hat Text"/>
    </font>
  </fonts>
  <fills count="11">
    <fill>
      <patternFill patternType="none"/>
    </fill>
    <fill>
      <patternFill patternType="gray125"/>
    </fill>
    <fill>
      <patternFill patternType="solid">
        <fgColor theme="0"/>
        <bgColor theme="0"/>
      </patternFill>
    </fill>
    <fill>
      <patternFill patternType="solid">
        <fgColor rgb="FFFAF9F5"/>
        <bgColor rgb="FFFAF9F5"/>
      </patternFill>
    </fill>
    <fill>
      <patternFill patternType="solid">
        <fgColor rgb="FFFFFFFF"/>
        <bgColor rgb="FFFFFFFF"/>
      </patternFill>
    </fill>
    <fill>
      <patternFill patternType="solid">
        <fgColor rgb="FFD9E2F3"/>
        <bgColor rgb="FFD9E2F3"/>
      </patternFill>
    </fill>
    <fill>
      <patternFill patternType="solid">
        <fgColor theme="0"/>
        <bgColor indexed="64"/>
      </patternFill>
    </fill>
    <fill>
      <patternFill patternType="solid">
        <fgColor theme="0"/>
        <bgColor rgb="FFFAF9F5"/>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s>
  <borders count="17">
    <border>
      <left/>
      <right/>
      <top/>
      <bottom/>
      <diagonal/>
    </border>
    <border>
      <left style="thin">
        <color rgb="FF000000"/>
      </left>
      <right style="thin">
        <color rgb="FF000000"/>
      </right>
      <top/>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22" fillId="0" borderId="0" applyFont="0" applyFill="0" applyBorder="0" applyAlignment="0" applyProtection="0"/>
  </cellStyleXfs>
  <cellXfs count="96">
    <xf numFmtId="0" fontId="0" fillId="0" borderId="0" xfId="0"/>
    <xf numFmtId="0" fontId="1" fillId="0" borderId="0" xfId="0" applyFont="1"/>
    <xf numFmtId="0" fontId="2" fillId="0" borderId="0" xfId="0" applyFont="1"/>
    <xf numFmtId="0" fontId="4"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xf numFmtId="20" fontId="2" fillId="0" borderId="0" xfId="0" applyNumberFormat="1" applyFont="1"/>
    <xf numFmtId="0" fontId="2" fillId="0" borderId="1" xfId="0" applyFont="1" applyBorder="1"/>
    <xf numFmtId="0" fontId="2" fillId="5" borderId="2" xfId="0" applyFont="1" applyFill="1" applyBorder="1" applyAlignment="1">
      <alignment horizontal="right"/>
    </xf>
    <xf numFmtId="2" fontId="2" fillId="0" borderId="0" xfId="0" applyNumberFormat="1" applyFont="1"/>
    <xf numFmtId="0" fontId="2" fillId="5" borderId="2" xfId="0" applyFont="1" applyFill="1" applyBorder="1" applyAlignment="1">
      <alignment wrapText="1"/>
    </xf>
    <xf numFmtId="0" fontId="2" fillId="5" borderId="2" xfId="0" applyFont="1" applyFill="1" applyBorder="1"/>
    <xf numFmtId="0" fontId="6" fillId="2" borderId="6" xfId="0" applyFont="1" applyFill="1" applyBorder="1" applyAlignment="1">
      <alignment vertical="center"/>
    </xf>
    <xf numFmtId="0" fontId="7" fillId="3" borderId="2" xfId="0" applyFont="1" applyFill="1" applyBorder="1" applyAlignment="1">
      <alignment vertical="center"/>
    </xf>
    <xf numFmtId="3" fontId="7" fillId="2" borderId="2" xfId="0" applyNumberFormat="1" applyFont="1" applyFill="1" applyBorder="1" applyAlignment="1">
      <alignment horizontal="right" vertical="center"/>
    </xf>
    <xf numFmtId="0" fontId="7" fillId="3" borderId="2" xfId="0" applyFont="1" applyFill="1" applyBorder="1" applyAlignment="1">
      <alignment horizontal="right" vertical="center"/>
    </xf>
    <xf numFmtId="2" fontId="7" fillId="3" borderId="2" xfId="0" applyNumberFormat="1" applyFont="1" applyFill="1" applyBorder="1" applyAlignment="1">
      <alignment vertical="center"/>
    </xf>
    <xf numFmtId="2" fontId="7" fillId="3" borderId="2" xfId="0" applyNumberFormat="1" applyFont="1" applyFill="1" applyBorder="1" applyAlignment="1">
      <alignment horizontal="right" vertical="center"/>
    </xf>
    <xf numFmtId="2" fontId="7" fillId="3" borderId="7" xfId="0" applyNumberFormat="1" applyFont="1" applyFill="1" applyBorder="1" applyAlignment="1">
      <alignment horizontal="right" vertical="center"/>
    </xf>
    <xf numFmtId="0" fontId="7" fillId="2" borderId="2" xfId="0" applyFont="1" applyFill="1" applyBorder="1" applyAlignment="1">
      <alignment horizontal="right" vertical="center"/>
    </xf>
    <xf numFmtId="0" fontId="7" fillId="2" borderId="2" xfId="0" applyFont="1" applyFill="1" applyBorder="1" applyAlignment="1">
      <alignment vertical="center"/>
    </xf>
    <xf numFmtId="0" fontId="9" fillId="3" borderId="9" xfId="0" applyFont="1" applyFill="1" applyBorder="1" applyAlignment="1">
      <alignment vertical="center"/>
    </xf>
    <xf numFmtId="0" fontId="6" fillId="2" borderId="11" xfId="0" applyFont="1" applyFill="1" applyBorder="1" applyAlignment="1">
      <alignment vertical="center"/>
    </xf>
    <xf numFmtId="0" fontId="7" fillId="2" borderId="12" xfId="0" applyFont="1" applyFill="1" applyBorder="1" applyAlignment="1">
      <alignment vertical="center"/>
    </xf>
    <xf numFmtId="3" fontId="7" fillId="2" borderId="12" xfId="0" applyNumberFormat="1" applyFont="1" applyFill="1" applyBorder="1" applyAlignment="1">
      <alignment horizontal="right" vertical="center"/>
    </xf>
    <xf numFmtId="0" fontId="7" fillId="2" borderId="12" xfId="0" applyFont="1" applyFill="1" applyBorder="1" applyAlignment="1">
      <alignment horizontal="right" vertical="center"/>
    </xf>
    <xf numFmtId="0" fontId="6" fillId="2" borderId="12" xfId="0" applyFont="1" applyFill="1" applyBorder="1" applyAlignment="1">
      <alignment vertical="center"/>
    </xf>
    <xf numFmtId="2" fontId="6" fillId="2" borderId="12" xfId="0" applyNumberFormat="1" applyFont="1" applyFill="1" applyBorder="1" applyAlignment="1">
      <alignment vertical="center"/>
    </xf>
    <xf numFmtId="2" fontId="6" fillId="4" borderId="13" xfId="0" applyNumberFormat="1" applyFont="1" applyFill="1" applyBorder="1" applyAlignment="1">
      <alignment horizontal="right" vertical="center"/>
    </xf>
    <xf numFmtId="2" fontId="7" fillId="3" borderId="9" xfId="0" applyNumberFormat="1" applyFont="1" applyFill="1" applyBorder="1" applyAlignment="1">
      <alignment horizontal="right" vertical="center"/>
    </xf>
    <xf numFmtId="2" fontId="7" fillId="3" borderId="10" xfId="0" applyNumberFormat="1" applyFont="1" applyFill="1" applyBorder="1" applyAlignment="1">
      <alignment horizontal="right" vertical="center"/>
    </xf>
    <xf numFmtId="2" fontId="6" fillId="0" borderId="12" xfId="0" applyNumberFormat="1" applyFont="1" applyBorder="1" applyAlignment="1">
      <alignment horizontal="right" vertical="center"/>
    </xf>
    <xf numFmtId="2" fontId="6" fillId="0" borderId="13" xfId="0" applyNumberFormat="1" applyFont="1" applyBorder="1" applyAlignment="1">
      <alignment horizontal="right" vertical="center"/>
    </xf>
    <xf numFmtId="0" fontId="6" fillId="6" borderId="11" xfId="0" applyFont="1" applyFill="1" applyBorder="1" applyAlignment="1">
      <alignment vertical="center"/>
    </xf>
    <xf numFmtId="2" fontId="6" fillId="6" borderId="12" xfId="0" applyNumberFormat="1" applyFont="1" applyFill="1" applyBorder="1" applyAlignment="1">
      <alignment horizontal="right" vertical="center"/>
    </xf>
    <xf numFmtId="2" fontId="6" fillId="6" borderId="13" xfId="0" applyNumberFormat="1" applyFont="1" applyFill="1" applyBorder="1" applyAlignment="1">
      <alignment horizontal="right" vertical="center"/>
    </xf>
    <xf numFmtId="2" fontId="7" fillId="7" borderId="9" xfId="0" applyNumberFormat="1" applyFont="1" applyFill="1" applyBorder="1" applyAlignment="1">
      <alignment vertical="center"/>
    </xf>
    <xf numFmtId="2" fontId="7" fillId="7" borderId="10" xfId="0" applyNumberFormat="1" applyFont="1" applyFill="1" applyBorder="1" applyAlignment="1">
      <alignment horizontal="right" vertical="center"/>
    </xf>
    <xf numFmtId="2" fontId="7" fillId="7" borderId="4" xfId="0" applyNumberFormat="1" applyFont="1" applyFill="1" applyBorder="1" applyAlignment="1">
      <alignment vertical="center"/>
    </xf>
    <xf numFmtId="2" fontId="7" fillId="7" borderId="5" xfId="0" applyNumberFormat="1" applyFont="1" applyFill="1" applyBorder="1" applyAlignment="1">
      <alignment horizontal="right" vertical="center"/>
    </xf>
    <xf numFmtId="0" fontId="13" fillId="10" borderId="6" xfId="0" applyFont="1" applyFill="1" applyBorder="1" applyAlignment="1">
      <alignment vertical="center"/>
    </xf>
    <xf numFmtId="0" fontId="12" fillId="10" borderId="7" xfId="0" applyFont="1" applyFill="1" applyBorder="1" applyAlignment="1">
      <alignment horizontal="right" vertical="center"/>
    </xf>
    <xf numFmtId="0" fontId="13" fillId="10" borderId="6" xfId="0" applyFont="1" applyFill="1" applyBorder="1" applyAlignment="1">
      <alignment horizontal="right" vertical="center"/>
    </xf>
    <xf numFmtId="0" fontId="12" fillId="10" borderId="7" xfId="0" applyFont="1" applyFill="1" applyBorder="1" applyAlignment="1">
      <alignment horizontal="right" vertical="center" wrapText="1"/>
    </xf>
    <xf numFmtId="0" fontId="9" fillId="3" borderId="10" xfId="0" applyFont="1" applyFill="1" applyBorder="1" applyAlignment="1">
      <alignment vertical="center"/>
    </xf>
    <xf numFmtId="0" fontId="1" fillId="6" borderId="12" xfId="0" applyFont="1" applyFill="1" applyBorder="1"/>
    <xf numFmtId="0" fontId="21" fillId="0" borderId="0" xfId="0" applyFont="1"/>
    <xf numFmtId="0" fontId="1" fillId="6" borderId="4" xfId="0" applyFont="1" applyFill="1" applyBorder="1"/>
    <xf numFmtId="0" fontId="1" fillId="6" borderId="9" xfId="0" applyFont="1" applyFill="1" applyBorder="1"/>
    <xf numFmtId="0" fontId="18" fillId="9" borderId="3"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0" fillId="3" borderId="8" xfId="0" applyFont="1" applyFill="1" applyBorder="1" applyAlignment="1">
      <alignment horizontal="left" vertical="center"/>
    </xf>
    <xf numFmtId="0" fontId="18" fillId="9" borderId="3"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5" xfId="0" applyFont="1" applyFill="1" applyBorder="1" applyAlignment="1">
      <alignment horizontal="center" vertical="center"/>
    </xf>
    <xf numFmtId="0" fontId="12" fillId="10" borderId="2" xfId="0" applyFont="1" applyFill="1" applyBorder="1" applyAlignment="1">
      <alignment horizontal="right" vertical="center"/>
    </xf>
    <xf numFmtId="0" fontId="12" fillId="10" borderId="2" xfId="0" applyFont="1" applyFill="1" applyBorder="1" applyAlignment="1">
      <alignment horizontal="left" vertical="center" wrapText="1"/>
    </xf>
    <xf numFmtId="0" fontId="12" fillId="10" borderId="2" xfId="0" applyFont="1" applyFill="1" applyBorder="1" applyAlignment="1">
      <alignment horizontal="right" vertical="center" wrapText="1"/>
    </xf>
    <xf numFmtId="0" fontId="12" fillId="10" borderId="2" xfId="0" applyFont="1" applyFill="1" applyBorder="1" applyAlignment="1">
      <alignment horizontal="center" vertical="center" wrapText="1"/>
    </xf>
    <xf numFmtId="0" fontId="12" fillId="10" borderId="2" xfId="0" applyFont="1" applyFill="1" applyBorder="1" applyAlignment="1">
      <alignment horizontal="center"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24" fillId="3" borderId="14" xfId="0" applyFont="1" applyFill="1" applyBorder="1" applyAlignment="1">
      <alignment horizontal="center" vertical="center"/>
    </xf>
    <xf numFmtId="0" fontId="14" fillId="7" borderId="4" xfId="0" applyFont="1" applyFill="1" applyBorder="1" applyAlignment="1">
      <alignment vertical="center"/>
    </xf>
    <xf numFmtId="0" fontId="6" fillId="7" borderId="9" xfId="0" applyFont="1" applyFill="1" applyBorder="1" applyAlignment="1">
      <alignment vertical="center"/>
    </xf>
    <xf numFmtId="0" fontId="24" fillId="3" borderId="16" xfId="0" applyFont="1" applyFill="1" applyBorder="1" applyAlignment="1">
      <alignment horizontal="center" vertical="center"/>
    </xf>
    <xf numFmtId="0" fontId="23" fillId="9" borderId="3" xfId="0"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wrapText="1"/>
    </xf>
    <xf numFmtId="0" fontId="23" fillId="9" borderId="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10" fillId="3" borderId="9"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1" fillId="0" borderId="0" xfId="0" applyFont="1" applyAlignment="1">
      <alignment horizontal="left" vertical="center" wrapText="1"/>
    </xf>
    <xf numFmtId="0" fontId="28" fillId="8" borderId="0" xfId="0" applyFont="1" applyFill="1" applyAlignment="1">
      <alignment vertical="center"/>
    </xf>
    <xf numFmtId="0" fontId="28" fillId="0" borderId="0" xfId="0" applyFont="1"/>
    <xf numFmtId="0" fontId="25" fillId="8" borderId="0" xfId="0" applyFont="1" applyFill="1" applyAlignment="1">
      <alignment horizontal="left" vertical="center"/>
    </xf>
    <xf numFmtId="1" fontId="7" fillId="3" borderId="2" xfId="0" applyNumberFormat="1" applyFont="1" applyFill="1" applyBorder="1" applyAlignment="1">
      <alignment horizontal="right" vertical="center"/>
    </xf>
    <xf numFmtId="1" fontId="7" fillId="3" borderId="2" xfId="0" applyNumberFormat="1" applyFont="1" applyFill="1" applyBorder="1" applyAlignment="1">
      <alignment vertical="center"/>
    </xf>
    <xf numFmtId="9" fontId="1" fillId="0" borderId="0" xfId="0" applyNumberFormat="1" applyFont="1"/>
    <xf numFmtId="1" fontId="6" fillId="6" borderId="12" xfId="0" applyNumberFormat="1" applyFont="1" applyFill="1" applyBorder="1" applyAlignment="1">
      <alignment horizontal="right" vertical="center"/>
    </xf>
    <xf numFmtId="1" fontId="7" fillId="7" borderId="4" xfId="0" applyNumberFormat="1" applyFont="1" applyFill="1" applyBorder="1" applyAlignment="1">
      <alignment vertical="center"/>
    </xf>
    <xf numFmtId="1" fontId="7" fillId="7" borderId="9" xfId="0" applyNumberFormat="1" applyFont="1" applyFill="1" applyBorder="1" applyAlignment="1">
      <alignment vertical="center"/>
    </xf>
    <xf numFmtId="1" fontId="6" fillId="4" borderId="12" xfId="0" applyNumberFormat="1" applyFont="1" applyFill="1" applyBorder="1" applyAlignment="1">
      <alignment horizontal="right" vertical="center"/>
    </xf>
    <xf numFmtId="1" fontId="7" fillId="7" borderId="4" xfId="0" applyNumberFormat="1" applyFont="1" applyFill="1" applyBorder="1" applyAlignment="1">
      <alignment horizontal="right" vertical="center"/>
    </xf>
    <xf numFmtId="0" fontId="1" fillId="0" borderId="2" xfId="0" applyFont="1" applyBorder="1" applyAlignment="1">
      <alignment horizontal="left" vertical="center" wrapText="1"/>
    </xf>
    <xf numFmtId="10" fontId="7" fillId="7" borderId="4" xfId="1" applyNumberFormat="1" applyFont="1" applyFill="1" applyBorder="1" applyAlignment="1">
      <alignment vertical="center"/>
    </xf>
    <xf numFmtId="10" fontId="7" fillId="7" borderId="9" xfId="1" applyNumberFormat="1" applyFont="1" applyFill="1" applyBorder="1" applyAlignment="1">
      <alignment vertical="center"/>
    </xf>
  </cellXfs>
  <cellStyles count="2">
    <cellStyle name="Normal" xfId="0" builtinId="0"/>
    <cellStyle name="Procent" xfId="1" builtinId="5"/>
  </cellStyles>
  <dxfs count="9">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8D8D8"/>
          <bgColor rgb="FFD8D8D8"/>
        </patternFill>
      </fill>
    </dxf>
    <dxf>
      <fill>
        <patternFill patternType="solid">
          <fgColor theme="0"/>
          <bgColor theme="0"/>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3">
    <tableStyle name="Lists-style" pivot="0" count="3" xr9:uid="{00000000-0011-0000-FFFF-FFFF00000000}">
      <tableStyleElement type="headerRow" dxfId="8"/>
      <tableStyleElement type="firstRowStripe" dxfId="7"/>
      <tableStyleElement type="secondRowStripe" dxfId="6"/>
    </tableStyle>
    <tableStyle name="Lists-style 2" pivot="0" count="3" xr9:uid="{00000000-0011-0000-FFFF-FFFF01000000}">
      <tableStyleElement type="headerRow" dxfId="5"/>
      <tableStyleElement type="firstRowStripe" dxfId="4"/>
      <tableStyleElement type="secondRowStripe" dxfId="3"/>
    </tableStyle>
    <tableStyle name="Lists-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5:J7">
  <tableColumns count="2">
    <tableColumn id="1" xr3:uid="{00000000-0010-0000-0000-000001000000}" name="Column1"/>
    <tableColumn id="2" xr3:uid="{00000000-0010-0000-0000-000002000000}" name="Column2"/>
  </tableColumns>
  <tableStyleInfo name="Lis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3:J20">
  <tableColumns count="2">
    <tableColumn id="1" xr3:uid="{00000000-0010-0000-0100-000001000000}" name="Column1"/>
    <tableColumn id="2" xr3:uid="{00000000-0010-0000-0100-000002000000}" name="Column2"/>
  </tableColumns>
  <tableStyleInfo name="List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25:J28">
  <tableColumns count="2">
    <tableColumn id="1" xr3:uid="{00000000-0010-0000-0200-000001000000}" name="Column1"/>
    <tableColumn id="2" xr3:uid="{00000000-0010-0000-0200-000002000000}" name="Column2"/>
  </tableColumns>
  <tableStyleInfo name="Lists-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dst.dk/da/Statistik/nyheder-analyser-publ/nyt/NytHtml?cid=49236"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9"/>
  <sheetViews>
    <sheetView tabSelected="1" zoomScale="110" zoomScaleNormal="90" workbookViewId="0">
      <selection activeCell="I40" sqref="I40"/>
    </sheetView>
  </sheetViews>
  <sheetFormatPr baseColWidth="10" defaultColWidth="11.1640625" defaultRowHeight="15" customHeight="1" x14ac:dyDescent="0.25"/>
  <cols>
    <col min="1" max="1" width="10.5" style="1" customWidth="1"/>
    <col min="2" max="2" width="22.33203125" style="1" customWidth="1"/>
    <col min="3" max="3" width="11.83203125" style="1" customWidth="1"/>
    <col min="4" max="4" width="14.83203125" style="1" customWidth="1"/>
    <col min="5" max="5" width="23.33203125" style="1" customWidth="1"/>
    <col min="6" max="6" width="20.6640625" style="1" bestFit="1" customWidth="1"/>
    <col min="7" max="7" width="26.1640625" style="1" bestFit="1" customWidth="1"/>
    <col min="8" max="8" width="26" style="1" bestFit="1" customWidth="1"/>
    <col min="9" max="9" width="27.5" style="1" customWidth="1"/>
    <col min="10" max="10" width="28.1640625" style="1" bestFit="1" customWidth="1"/>
    <col min="11" max="11" width="98.5" style="1" bestFit="1" customWidth="1"/>
    <col min="12" max="27" width="10.5" style="1" customWidth="1"/>
    <col min="28" max="16384" width="11.1640625" style="1"/>
  </cols>
  <sheetData>
    <row r="1" spans="1:19" ht="97" customHeight="1" x14ac:dyDescent="0.25">
      <c r="B1" s="93" t="s">
        <v>83</v>
      </c>
      <c r="C1" s="93"/>
      <c r="D1" s="93"/>
      <c r="E1" s="93"/>
      <c r="F1" s="93"/>
      <c r="G1" s="93"/>
      <c r="H1" s="93"/>
      <c r="I1" s="93"/>
      <c r="J1" s="93"/>
    </row>
    <row r="2" spans="1:19" ht="409" customHeight="1" x14ac:dyDescent="0.25">
      <c r="A2" s="73"/>
      <c r="B2" s="93"/>
      <c r="C2" s="93"/>
      <c r="D2" s="93"/>
      <c r="E2" s="93"/>
      <c r="F2" s="93"/>
      <c r="G2" s="93"/>
      <c r="H2" s="93"/>
      <c r="I2" s="93"/>
      <c r="J2" s="93"/>
      <c r="K2" s="71"/>
      <c r="L2" s="72"/>
      <c r="M2" s="72"/>
      <c r="N2" s="72"/>
      <c r="O2" s="72"/>
      <c r="P2" s="72"/>
      <c r="Q2" s="72"/>
      <c r="R2" s="72"/>
      <c r="S2" s="72"/>
    </row>
    <row r="3" spans="1:19" ht="62" customHeight="1" x14ac:dyDescent="0.25">
      <c r="A3" s="73"/>
      <c r="B3" s="81" t="s">
        <v>82</v>
      </c>
      <c r="C3" s="81"/>
      <c r="D3" s="81"/>
      <c r="E3" s="81"/>
      <c r="F3" s="81"/>
      <c r="G3" s="81"/>
      <c r="H3" s="81"/>
      <c r="I3" s="81"/>
      <c r="J3" s="81"/>
      <c r="K3" s="72"/>
      <c r="L3" s="72"/>
      <c r="M3" s="72"/>
      <c r="N3" s="72"/>
      <c r="O3" s="72"/>
      <c r="P3" s="72"/>
      <c r="Q3" s="72"/>
      <c r="R3" s="72"/>
      <c r="S3" s="72"/>
    </row>
    <row r="4" spans="1:19" ht="15.75" customHeight="1" x14ac:dyDescent="0.25"/>
    <row r="5" spans="1:19" ht="50" customHeight="1" x14ac:dyDescent="0.25">
      <c r="A5" s="66" t="s">
        <v>74</v>
      </c>
      <c r="B5" s="70" t="s">
        <v>79</v>
      </c>
      <c r="C5" s="74"/>
      <c r="D5" s="74"/>
      <c r="E5" s="74"/>
      <c r="F5" s="74"/>
      <c r="G5" s="74"/>
      <c r="H5" s="74"/>
      <c r="I5" s="74"/>
      <c r="J5" s="75"/>
    </row>
    <row r="6" spans="1:19" ht="35" customHeight="1" x14ac:dyDescent="0.25">
      <c r="A6" s="64"/>
      <c r="B6" s="40"/>
      <c r="C6" s="59" t="s">
        <v>70</v>
      </c>
      <c r="D6" s="59" t="s">
        <v>69</v>
      </c>
      <c r="E6" s="62" t="s">
        <v>67</v>
      </c>
      <c r="F6" s="59" t="s">
        <v>0</v>
      </c>
      <c r="G6" s="61" t="s">
        <v>1</v>
      </c>
      <c r="H6" s="59" t="s">
        <v>2</v>
      </c>
      <c r="I6" s="59" t="s">
        <v>3</v>
      </c>
      <c r="J6" s="41" t="s">
        <v>4</v>
      </c>
    </row>
    <row r="7" spans="1:19" ht="17" x14ac:dyDescent="0.25">
      <c r="A7" s="64"/>
      <c r="B7" s="12" t="s">
        <v>5</v>
      </c>
      <c r="C7" s="13" t="s">
        <v>6</v>
      </c>
      <c r="D7" s="13" t="s">
        <v>7</v>
      </c>
      <c r="E7" s="14">
        <v>1000</v>
      </c>
      <c r="F7" s="15">
        <f>VLOOKUP(D7,Lists!$I$6:$J$7,2,FALSE)</f>
        <v>3570</v>
      </c>
      <c r="G7" s="86">
        <f>E7*F7</f>
        <v>3570000</v>
      </c>
      <c r="H7" s="16">
        <f t="shared" ref="H7:H10" si="0">G7*0.001</f>
        <v>3570</v>
      </c>
      <c r="I7" s="85">
        <f>G7*0.2801121</f>
        <v>1000000.1969999999</v>
      </c>
      <c r="J7" s="18">
        <f t="shared" ref="J7:J10" si="1">I7/1000</f>
        <v>1000.000197</v>
      </c>
    </row>
    <row r="8" spans="1:19" ht="17" x14ac:dyDescent="0.25">
      <c r="A8" s="64"/>
      <c r="B8" s="12" t="s">
        <v>71</v>
      </c>
      <c r="C8" s="13" t="s">
        <v>36</v>
      </c>
      <c r="D8" s="13" t="s">
        <v>7</v>
      </c>
      <c r="E8" s="19">
        <v>100</v>
      </c>
      <c r="F8" s="15">
        <f>VLOOKUP(D8,Lists!$I$14:$J$20,2,FALSE)</f>
        <v>3570</v>
      </c>
      <c r="G8" s="86">
        <f>E8*F8</f>
        <v>357000</v>
      </c>
      <c r="H8" s="16">
        <f t="shared" si="0"/>
        <v>357</v>
      </c>
      <c r="I8" s="85">
        <f t="shared" ref="I8:I10" si="2">G8*0.2801121</f>
        <v>100000.01969999999</v>
      </c>
      <c r="J8" s="18">
        <f t="shared" si="1"/>
        <v>100.0000197</v>
      </c>
    </row>
    <row r="9" spans="1:19" ht="17" x14ac:dyDescent="0.25">
      <c r="A9" s="64"/>
      <c r="B9" s="12" t="s">
        <v>10</v>
      </c>
      <c r="C9" s="13" t="s">
        <v>12</v>
      </c>
      <c r="D9" s="13" t="s">
        <v>9</v>
      </c>
      <c r="E9" s="19">
        <v>10</v>
      </c>
      <c r="F9" s="15">
        <f>VLOOKUP(C9,Lists!$I$26:$J$28,2,FALSE)</f>
        <v>36.9</v>
      </c>
      <c r="G9" s="86">
        <f>E9*F9</f>
        <v>369</v>
      </c>
      <c r="H9" s="16">
        <f t="shared" si="0"/>
        <v>0.36899999999999999</v>
      </c>
      <c r="I9" s="85">
        <f>G9*0.2801121</f>
        <v>103.36136489999998</v>
      </c>
      <c r="J9" s="18">
        <f t="shared" si="1"/>
        <v>0.10336136489999999</v>
      </c>
    </row>
    <row r="10" spans="1:19" ht="17" x14ac:dyDescent="0.25">
      <c r="A10" s="64"/>
      <c r="B10" s="12"/>
      <c r="C10" s="13" t="s">
        <v>11</v>
      </c>
      <c r="D10" s="13" t="s">
        <v>9</v>
      </c>
      <c r="E10" s="19">
        <v>1</v>
      </c>
      <c r="F10" s="15">
        <f>VLOOKUP(C10,Lists!$I$26:$J$28,2,FALSE)</f>
        <v>33.700000000000003</v>
      </c>
      <c r="G10" s="86">
        <f>E10*F10</f>
        <v>33.700000000000003</v>
      </c>
      <c r="H10" s="16">
        <f t="shared" si="0"/>
        <v>3.3700000000000001E-2</v>
      </c>
      <c r="I10" s="85">
        <f t="shared" si="2"/>
        <v>9.4397777699999992</v>
      </c>
      <c r="J10" s="18">
        <f t="shared" si="1"/>
        <v>9.4397777699999994E-3</v>
      </c>
    </row>
    <row r="11" spans="1:19" ht="30" customHeight="1" x14ac:dyDescent="0.25">
      <c r="A11" s="64"/>
      <c r="B11" s="22" t="s">
        <v>13</v>
      </c>
      <c r="C11" s="23"/>
      <c r="D11" s="23"/>
      <c r="E11" s="24"/>
      <c r="F11" s="25"/>
      <c r="G11" s="26">
        <f>SUM(G7:G10)</f>
        <v>3927402.7</v>
      </c>
      <c r="H11" s="27">
        <f>SUM(H7:H10)</f>
        <v>3927.4027000000001</v>
      </c>
      <c r="I11" s="91">
        <f>SUM(I7:I10)</f>
        <v>1100113.01784267</v>
      </c>
      <c r="J11" s="28">
        <f>SUM(J7:J10)</f>
        <v>1100.1130178426699</v>
      </c>
      <c r="K11" s="82" t="s">
        <v>62</v>
      </c>
    </row>
    <row r="12" spans="1:19" ht="70" customHeight="1" x14ac:dyDescent="0.25">
      <c r="A12" s="65"/>
      <c r="B12" s="79" t="s">
        <v>14</v>
      </c>
      <c r="C12" s="80"/>
      <c r="D12" s="80"/>
      <c r="E12" s="80"/>
      <c r="F12" s="80"/>
      <c r="G12" s="80"/>
      <c r="H12" s="21"/>
      <c r="I12" s="21"/>
      <c r="J12" s="44"/>
      <c r="K12" s="83"/>
    </row>
    <row r="13" spans="1:19" ht="19" x14ac:dyDescent="0.25">
      <c r="B13" s="3"/>
      <c r="C13" s="3"/>
      <c r="D13" s="3"/>
      <c r="E13" s="3"/>
      <c r="F13" s="3"/>
      <c r="G13" s="3"/>
      <c r="H13" s="3"/>
      <c r="I13" s="3"/>
      <c r="J13" s="3"/>
      <c r="K13" s="83"/>
    </row>
    <row r="14" spans="1:19" ht="50.25" customHeight="1" x14ac:dyDescent="0.25">
      <c r="A14" s="66" t="s">
        <v>75</v>
      </c>
      <c r="B14" s="52" t="s">
        <v>80</v>
      </c>
      <c r="C14" s="53"/>
      <c r="D14" s="53"/>
      <c r="E14" s="53"/>
      <c r="F14" s="53"/>
      <c r="G14" s="53"/>
      <c r="H14" s="53"/>
      <c r="I14" s="53"/>
      <c r="J14" s="54"/>
      <c r="K14" s="83"/>
    </row>
    <row r="15" spans="1:19" ht="35" customHeight="1" x14ac:dyDescent="0.25">
      <c r="A15" s="64"/>
      <c r="B15" s="42"/>
      <c r="C15" s="59"/>
      <c r="D15" s="60" t="s">
        <v>69</v>
      </c>
      <c r="E15" s="62" t="s">
        <v>68</v>
      </c>
      <c r="F15" s="59" t="s">
        <v>0</v>
      </c>
      <c r="G15" s="61" t="s">
        <v>15</v>
      </c>
      <c r="H15" s="61" t="s">
        <v>16</v>
      </c>
      <c r="I15" s="61" t="s">
        <v>3</v>
      </c>
      <c r="J15" s="43" t="s">
        <v>4</v>
      </c>
      <c r="K15" s="83"/>
    </row>
    <row r="16" spans="1:19" ht="17" x14ac:dyDescent="0.25">
      <c r="A16" s="64"/>
      <c r="B16" s="12" t="s">
        <v>72</v>
      </c>
      <c r="C16" s="13"/>
      <c r="D16" s="13" t="s">
        <v>7</v>
      </c>
      <c r="E16" s="20">
        <v>100</v>
      </c>
      <c r="F16" s="13">
        <f>VLOOKUP(D16,Lists!$I$6:$J$7,2,FALSE)</f>
        <v>3570</v>
      </c>
      <c r="G16" s="13">
        <f>E16*F16</f>
        <v>357000</v>
      </c>
      <c r="H16" s="13">
        <f t="shared" ref="H16:H17" si="3">G16*0.001</f>
        <v>357</v>
      </c>
      <c r="I16" s="17">
        <f t="shared" ref="I16:I17" si="4">G16*0.28</f>
        <v>99960.000000000015</v>
      </c>
      <c r="J16" s="18">
        <f t="shared" ref="J16:J17" si="5">I16/1000</f>
        <v>99.960000000000008</v>
      </c>
      <c r="K16" s="83"/>
    </row>
    <row r="17" spans="1:11" ht="17" x14ac:dyDescent="0.25">
      <c r="A17" s="64"/>
      <c r="B17" s="12" t="s">
        <v>73</v>
      </c>
      <c r="C17" s="13"/>
      <c r="D17" s="13" t="s">
        <v>7</v>
      </c>
      <c r="E17" s="20">
        <v>10</v>
      </c>
      <c r="F17" s="13">
        <f>VLOOKUP(D17,Lists!I14:J16,2,FALSE)</f>
        <v>3570</v>
      </c>
      <c r="G17" s="13">
        <f>E17*F17</f>
        <v>35700</v>
      </c>
      <c r="H17" s="13">
        <f t="shared" si="3"/>
        <v>35.700000000000003</v>
      </c>
      <c r="I17" s="17">
        <f t="shared" si="4"/>
        <v>9996.0000000000018</v>
      </c>
      <c r="J17" s="18">
        <f t="shared" si="5"/>
        <v>9.9960000000000022</v>
      </c>
      <c r="K17" s="83"/>
    </row>
    <row r="18" spans="1:11" ht="30" customHeight="1" x14ac:dyDescent="0.25">
      <c r="A18" s="64"/>
      <c r="B18" s="22" t="s">
        <v>18</v>
      </c>
      <c r="C18" s="23"/>
      <c r="D18" s="23"/>
      <c r="E18" s="23"/>
      <c r="F18" s="23"/>
      <c r="G18" s="26">
        <f>SUM(G16:G17)</f>
        <v>392700</v>
      </c>
      <c r="H18" s="26">
        <f>SUM(H16:H17)</f>
        <v>392.7</v>
      </c>
      <c r="I18" s="31">
        <f>SUM(I16:I17)</f>
        <v>109956.00000000001</v>
      </c>
      <c r="J18" s="32">
        <f>SUM(J15:J16)</f>
        <v>99.960000000000008</v>
      </c>
      <c r="K18" s="84" t="s">
        <v>81</v>
      </c>
    </row>
    <row r="19" spans="1:11" ht="17" x14ac:dyDescent="0.25">
      <c r="A19" s="64"/>
      <c r="B19" s="77" t="s">
        <v>19</v>
      </c>
      <c r="C19" s="78"/>
      <c r="D19" s="78"/>
      <c r="E19" s="78"/>
      <c r="F19" s="78"/>
      <c r="G19" s="78"/>
      <c r="H19" s="78"/>
      <c r="I19" s="17"/>
      <c r="J19" s="18"/>
      <c r="K19" s="83"/>
    </row>
    <row r="20" spans="1:11" ht="17" x14ac:dyDescent="0.25">
      <c r="A20" s="65"/>
      <c r="B20" s="55" t="s">
        <v>20</v>
      </c>
      <c r="C20" s="76"/>
      <c r="D20" s="76"/>
      <c r="E20" s="76"/>
      <c r="F20" s="76"/>
      <c r="G20" s="76"/>
      <c r="H20" s="76"/>
      <c r="I20" s="29"/>
      <c r="J20" s="30"/>
      <c r="K20" s="83"/>
    </row>
    <row r="21" spans="1:11" ht="17" x14ac:dyDescent="0.25">
      <c r="B21" s="4"/>
      <c r="C21" s="4"/>
      <c r="D21" s="4"/>
      <c r="E21" s="4"/>
      <c r="F21" s="4"/>
      <c r="G21" s="4"/>
      <c r="H21" s="4"/>
      <c r="I21" s="4"/>
      <c r="J21" s="4"/>
      <c r="K21" s="83"/>
    </row>
    <row r="22" spans="1:11" ht="35" customHeight="1" x14ac:dyDescent="0.25">
      <c r="A22" s="66" t="s">
        <v>76</v>
      </c>
      <c r="B22" s="49" t="s">
        <v>65</v>
      </c>
      <c r="C22" s="50"/>
      <c r="D22" s="50"/>
      <c r="E22" s="50"/>
      <c r="F22" s="50"/>
      <c r="G22" s="50"/>
      <c r="H22" s="50"/>
      <c r="I22" s="50"/>
      <c r="J22" s="51"/>
      <c r="K22" s="83"/>
    </row>
    <row r="23" spans="1:11" ht="35" customHeight="1" x14ac:dyDescent="0.25">
      <c r="A23" s="64"/>
      <c r="B23" s="42"/>
      <c r="C23" s="59"/>
      <c r="D23" s="60"/>
      <c r="E23" s="60"/>
      <c r="F23" s="59"/>
      <c r="G23" s="61" t="s">
        <v>21</v>
      </c>
      <c r="H23" s="61" t="s">
        <v>22</v>
      </c>
      <c r="I23" s="61" t="s">
        <v>23</v>
      </c>
      <c r="J23" s="43" t="s">
        <v>24</v>
      </c>
      <c r="K23" s="83"/>
    </row>
    <row r="24" spans="1:11" ht="30" customHeight="1" x14ac:dyDescent="0.25">
      <c r="A24" s="65"/>
      <c r="B24" s="33" t="s">
        <v>25</v>
      </c>
      <c r="C24" s="45"/>
      <c r="D24" s="45"/>
      <c r="E24" s="45"/>
      <c r="F24" s="45"/>
      <c r="G24" s="88">
        <f t="shared" ref="G24:J24" si="6">G11+G18</f>
        <v>4320102.7</v>
      </c>
      <c r="H24" s="34">
        <f t="shared" si="6"/>
        <v>4320.1027000000004</v>
      </c>
      <c r="I24" s="34">
        <f t="shared" si="6"/>
        <v>1210069.01784267</v>
      </c>
      <c r="J24" s="35">
        <f t="shared" si="6"/>
        <v>1200.07301784267</v>
      </c>
      <c r="K24" s="82" t="s">
        <v>63</v>
      </c>
    </row>
    <row r="25" spans="1:11" ht="17" x14ac:dyDescent="0.25">
      <c r="B25" s="4"/>
      <c r="C25" s="4"/>
      <c r="D25" s="4"/>
      <c r="E25" s="4"/>
      <c r="F25" s="4"/>
      <c r="G25" s="4"/>
      <c r="H25" s="4"/>
      <c r="I25" s="4"/>
      <c r="J25" s="4"/>
      <c r="K25" s="83"/>
    </row>
    <row r="26" spans="1:11" ht="34" customHeight="1" x14ac:dyDescent="0.25">
      <c r="A26" s="66" t="s">
        <v>77</v>
      </c>
      <c r="B26" s="56" t="s">
        <v>66</v>
      </c>
      <c r="C26" s="57"/>
      <c r="D26" s="57"/>
      <c r="E26" s="57"/>
      <c r="F26" s="57"/>
      <c r="G26" s="57"/>
      <c r="H26" s="57"/>
      <c r="I26" s="57"/>
      <c r="J26" s="58"/>
      <c r="K26" s="83"/>
    </row>
    <row r="27" spans="1:11" ht="17" x14ac:dyDescent="0.25">
      <c r="A27" s="64"/>
      <c r="B27" s="63"/>
      <c r="C27" s="63"/>
      <c r="D27" s="63"/>
      <c r="E27" s="63"/>
      <c r="F27" s="59" t="s">
        <v>26</v>
      </c>
      <c r="G27" s="59" t="s">
        <v>27</v>
      </c>
      <c r="H27" s="59" t="s">
        <v>28</v>
      </c>
      <c r="I27" s="59" t="s">
        <v>29</v>
      </c>
      <c r="J27" s="41" t="s">
        <v>30</v>
      </c>
      <c r="K27" s="83"/>
    </row>
    <row r="28" spans="1:11" ht="17" x14ac:dyDescent="0.25">
      <c r="A28" s="64"/>
      <c r="B28" s="67" t="s">
        <v>64</v>
      </c>
      <c r="C28" s="47"/>
      <c r="D28" s="47"/>
      <c r="E28" s="47"/>
      <c r="F28" s="94">
        <v>0.45200000000000001</v>
      </c>
      <c r="G28" s="89">
        <f>(G7+G8)*F28</f>
        <v>1775004</v>
      </c>
      <c r="H28" s="38">
        <f>G28*0.001</f>
        <v>1775.0040000000001</v>
      </c>
      <c r="I28" s="92">
        <f>(I7+I8)*F28</f>
        <v>497200.09794840001</v>
      </c>
      <c r="J28" s="39">
        <f>I28/1000</f>
        <v>497.20009794840001</v>
      </c>
      <c r="K28" s="82" t="s">
        <v>85</v>
      </c>
    </row>
    <row r="29" spans="1:11" ht="17" x14ac:dyDescent="0.25">
      <c r="A29" s="69"/>
      <c r="B29" s="68" t="s">
        <v>31</v>
      </c>
      <c r="C29" s="48"/>
      <c r="D29" s="48"/>
      <c r="E29" s="48"/>
      <c r="F29" s="95">
        <f>(((G7+G8)*F28)+(G18))/(G7+G8+G18)</f>
        <v>0.50181818181818183</v>
      </c>
      <c r="G29" s="90">
        <f>(G7+G8+G18)*F29</f>
        <v>2167704</v>
      </c>
      <c r="H29" s="36">
        <f>G29*0.001</f>
        <v>2167.7040000000002</v>
      </c>
      <c r="I29" s="90">
        <f>(I7+I8+I18)*F29</f>
        <v>607178.02874400001</v>
      </c>
      <c r="J29" s="37">
        <f>I29/1000</f>
        <v>607.17802874400002</v>
      </c>
      <c r="K29" s="82" t="s">
        <v>84</v>
      </c>
    </row>
    <row r="30" spans="1:11" ht="17" x14ac:dyDescent="0.25"/>
    <row r="31" spans="1:11" ht="17" x14ac:dyDescent="0.25">
      <c r="B31" s="46" t="s">
        <v>78</v>
      </c>
    </row>
    <row r="32" spans="1:11" ht="15.75" customHeight="1" x14ac:dyDescent="0.25"/>
    <row r="33" spans="6:6" ht="15.75" customHeight="1" x14ac:dyDescent="0.25">
      <c r="F33" s="87"/>
    </row>
    <row r="34" spans="6:6" ht="15.75" customHeight="1" x14ac:dyDescent="0.25"/>
    <row r="35" spans="6:6" ht="15.75" customHeight="1" x14ac:dyDescent="0.25"/>
    <row r="36" spans="6:6" ht="15.75" customHeight="1" x14ac:dyDescent="0.25"/>
    <row r="37" spans="6:6" ht="15.75" customHeight="1" x14ac:dyDescent="0.25"/>
    <row r="38" spans="6:6" ht="15.75" customHeight="1" x14ac:dyDescent="0.25"/>
    <row r="39" spans="6:6" ht="15.75" customHeight="1" x14ac:dyDescent="0.25"/>
    <row r="40" spans="6:6" ht="15.75" customHeight="1" x14ac:dyDescent="0.25"/>
    <row r="41" spans="6:6" ht="15.75" customHeight="1" x14ac:dyDescent="0.25"/>
    <row r="42" spans="6:6" ht="15.75" customHeight="1" x14ac:dyDescent="0.25"/>
    <row r="43" spans="6:6" ht="15.75" customHeight="1" x14ac:dyDescent="0.25"/>
    <row r="44" spans="6:6" ht="15.75" customHeight="1" x14ac:dyDescent="0.25"/>
    <row r="45" spans="6:6" ht="15.75" customHeight="1" x14ac:dyDescent="0.25"/>
    <row r="46" spans="6:6" ht="15.75" customHeight="1" x14ac:dyDescent="0.25"/>
    <row r="47" spans="6:6" ht="15.75" customHeight="1" x14ac:dyDescent="0.25"/>
    <row r="48" spans="6: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sheetData>
  <mergeCells count="11">
    <mergeCell ref="B26:J26"/>
    <mergeCell ref="B22:J22"/>
    <mergeCell ref="B20:H20"/>
    <mergeCell ref="B19:H19"/>
    <mergeCell ref="B14:J14"/>
    <mergeCell ref="B12:G12"/>
    <mergeCell ref="B5:J5"/>
    <mergeCell ref="B3:J3"/>
    <mergeCell ref="B1:J2"/>
    <mergeCell ref="B28:E28"/>
    <mergeCell ref="B29:E29"/>
  </mergeCells>
  <dataValidations count="5">
    <dataValidation type="list" allowBlank="1" showErrorMessage="1" sqref="D8" xr:uid="{00000000-0002-0000-0000-000000000000}">
      <formula1>"kWh,MWh,GJ,m3,Liter,Kg,Rummeter"</formula1>
    </dataValidation>
    <dataValidation type="list" allowBlank="1" showErrorMessage="1" sqref="D7 D16" xr:uid="{00000000-0002-0000-0000-000001000000}">
      <formula1>"kWh,MWh"</formula1>
    </dataValidation>
    <dataValidation type="list" allowBlank="1" showErrorMessage="1" sqref="C9:C10" xr:uid="{00000000-0002-0000-0000-000002000000}">
      <formula1>"Benzin,Diesel"</formula1>
    </dataValidation>
    <dataValidation type="list" allowBlank="1" showErrorMessage="1" sqref="D17" xr:uid="{00000000-0002-0000-0000-000003000000}">
      <formula1>"kWh,MWh,GJ"</formula1>
    </dataValidation>
    <dataValidation type="list" allowBlank="1" showErrorMessage="1" sqref="C8" xr:uid="{00000000-0002-0000-0000-000004000000}">
      <formula1>"Fjernvarme,Naturgas,Fyringsolie,Træpiller,Træ"</formula1>
    </dataValidation>
  </dataValidations>
  <hyperlinks>
    <hyperlink ref="B28" r:id="rId1" display="Uden egenproduktion (national andel 2023)"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1000"/>
  <sheetViews>
    <sheetView workbookViewId="0"/>
  </sheetViews>
  <sheetFormatPr baseColWidth="10" defaultColWidth="11.1640625" defaultRowHeight="15" customHeight="1" x14ac:dyDescent="0.2"/>
  <cols>
    <col min="1" max="26" width="10.5" customWidth="1"/>
  </cols>
  <sheetData>
    <row r="1" spans="2:10" ht="15.75" customHeight="1" x14ac:dyDescent="0.2"/>
    <row r="2" spans="2:10" ht="15.75" customHeight="1" x14ac:dyDescent="0.2"/>
    <row r="3" spans="2:10" ht="15.75" customHeight="1" x14ac:dyDescent="0.2">
      <c r="B3" s="2"/>
    </row>
    <row r="4" spans="2:10" ht="15.75" customHeight="1" x14ac:dyDescent="0.2">
      <c r="H4" s="5" t="s">
        <v>5</v>
      </c>
    </row>
    <row r="5" spans="2:10" ht="15.75" customHeight="1" x14ac:dyDescent="0.2">
      <c r="I5" s="5" t="s">
        <v>33</v>
      </c>
      <c r="J5" s="5" t="s">
        <v>34</v>
      </c>
    </row>
    <row r="6" spans="2:10" ht="15.75" customHeight="1" x14ac:dyDescent="0.2">
      <c r="I6" s="5" t="s">
        <v>17</v>
      </c>
      <c r="J6" s="5">
        <v>3.57</v>
      </c>
    </row>
    <row r="7" spans="2:10" ht="15.75" customHeight="1" x14ac:dyDescent="0.2">
      <c r="I7" s="5" t="s">
        <v>7</v>
      </c>
      <c r="J7" s="5">
        <v>3570</v>
      </c>
    </row>
    <row r="8" spans="2:10" ht="15.75" customHeight="1" x14ac:dyDescent="0.2"/>
    <row r="9" spans="2:10" ht="15.75" customHeight="1" x14ac:dyDescent="0.2"/>
    <row r="10" spans="2:10" ht="15.75" customHeight="1" x14ac:dyDescent="0.2"/>
    <row r="11" spans="2:10" ht="15.75" customHeight="1" x14ac:dyDescent="0.2"/>
    <row r="12" spans="2:10" ht="15.75" customHeight="1" x14ac:dyDescent="0.2">
      <c r="H12" s="5" t="s">
        <v>35</v>
      </c>
    </row>
    <row r="13" spans="2:10" ht="15.75" customHeight="1" x14ac:dyDescent="0.2">
      <c r="I13" s="5" t="s">
        <v>33</v>
      </c>
      <c r="J13" s="5" t="s">
        <v>34</v>
      </c>
    </row>
    <row r="14" spans="2:10" ht="15.75" customHeight="1" x14ac:dyDescent="0.2">
      <c r="H14" s="5" t="s">
        <v>36</v>
      </c>
      <c r="I14" s="5" t="s">
        <v>17</v>
      </c>
      <c r="J14" s="5">
        <v>3.57</v>
      </c>
    </row>
    <row r="15" spans="2:10" ht="15.75" customHeight="1" x14ac:dyDescent="0.2">
      <c r="I15" s="5" t="s">
        <v>7</v>
      </c>
      <c r="J15" s="5">
        <v>3570</v>
      </c>
    </row>
    <row r="16" spans="2:10" ht="15.75" customHeight="1" x14ac:dyDescent="0.2">
      <c r="I16" s="5" t="s">
        <v>37</v>
      </c>
      <c r="J16" s="5">
        <v>1000</v>
      </c>
    </row>
    <row r="17" spans="2:26" ht="15.75" customHeight="1" x14ac:dyDescent="0.2">
      <c r="H17" s="5" t="s">
        <v>38</v>
      </c>
      <c r="I17" s="5" t="s">
        <v>32</v>
      </c>
      <c r="J17" s="5">
        <v>39.286000000000001</v>
      </c>
    </row>
    <row r="18" spans="2:26" ht="15.75" customHeight="1" x14ac:dyDescent="0.2">
      <c r="H18" s="5" t="s">
        <v>8</v>
      </c>
      <c r="I18" s="5" t="s">
        <v>9</v>
      </c>
      <c r="J18" s="5">
        <v>36.07</v>
      </c>
    </row>
    <row r="19" spans="2:26" ht="15.75" customHeight="1" x14ac:dyDescent="0.2">
      <c r="H19" s="5" t="s">
        <v>39</v>
      </c>
      <c r="I19" s="5" t="s">
        <v>40</v>
      </c>
      <c r="J19" s="5">
        <v>17.356999999999999</v>
      </c>
    </row>
    <row r="20" spans="2:26" ht="15.75" customHeight="1" x14ac:dyDescent="0.2">
      <c r="H20" s="5" t="s">
        <v>41</v>
      </c>
      <c r="I20" s="5" t="s">
        <v>42</v>
      </c>
      <c r="J20" s="5">
        <v>7857</v>
      </c>
    </row>
    <row r="21" spans="2:26" ht="15.75" customHeight="1" x14ac:dyDescent="0.2"/>
    <row r="22" spans="2:26" ht="15.75" customHeight="1" x14ac:dyDescent="0.2">
      <c r="H22" s="5" t="s">
        <v>43</v>
      </c>
    </row>
    <row r="23" spans="2:26" ht="15.75" customHeight="1" x14ac:dyDescent="0.2"/>
    <row r="24" spans="2:26" ht="15.75" customHeight="1" x14ac:dyDescent="0.2"/>
    <row r="25" spans="2:26" ht="15.75" customHeight="1" x14ac:dyDescent="0.2">
      <c r="B25" s="6"/>
      <c r="I25" s="5" t="s">
        <v>33</v>
      </c>
      <c r="J25" s="5" t="s">
        <v>34</v>
      </c>
    </row>
    <row r="26" spans="2:26" ht="15.75" customHeight="1" x14ac:dyDescent="0.2">
      <c r="I26" s="5" t="s">
        <v>11</v>
      </c>
      <c r="J26" s="7">
        <v>33.700000000000003</v>
      </c>
      <c r="L26" s="5" t="s">
        <v>44</v>
      </c>
      <c r="P26" s="5">
        <f>Lists!$J26*J6</f>
        <v>120.30900000000001</v>
      </c>
      <c r="Q26" s="5" t="s">
        <v>45</v>
      </c>
      <c r="Y26" s="5" t="s">
        <v>46</v>
      </c>
      <c r="Z26" s="5" t="s">
        <v>47</v>
      </c>
    </row>
    <row r="27" spans="2:26" ht="15.75" customHeight="1" x14ac:dyDescent="0.2">
      <c r="H27" s="8" t="s">
        <v>48</v>
      </c>
      <c r="I27" s="5" t="s">
        <v>12</v>
      </c>
      <c r="J27" s="7">
        <v>36.9</v>
      </c>
      <c r="P27" s="9">
        <v>36.295000000000002</v>
      </c>
      <c r="R27" s="5" t="s">
        <v>49</v>
      </c>
      <c r="Y27" s="5" t="s">
        <v>50</v>
      </c>
      <c r="Z27" s="5" t="s">
        <v>47</v>
      </c>
    </row>
    <row r="28" spans="2:26" ht="15.75" customHeight="1" x14ac:dyDescent="0.2">
      <c r="H28" s="10" t="s">
        <v>51</v>
      </c>
      <c r="I28" s="5"/>
      <c r="J28" s="5"/>
    </row>
    <row r="29" spans="2:26" ht="15.75" customHeight="1" x14ac:dyDescent="0.2">
      <c r="I29" s="8" t="s">
        <v>26</v>
      </c>
    </row>
    <row r="30" spans="2:26" ht="15.75" customHeight="1" x14ac:dyDescent="0.2">
      <c r="I30" s="11">
        <v>0.46</v>
      </c>
    </row>
    <row r="31" spans="2:26" ht="15.75" customHeight="1" x14ac:dyDescent="0.2"/>
    <row r="32" spans="2:26" ht="15.75" customHeight="1" x14ac:dyDescent="0.2"/>
    <row r="33" spans="8:16" ht="15.75" customHeight="1" x14ac:dyDescent="0.2"/>
    <row r="34" spans="8:16" ht="15.75" customHeight="1" x14ac:dyDescent="0.2"/>
    <row r="35" spans="8:16" ht="15.75" customHeight="1" x14ac:dyDescent="0.2"/>
    <row r="36" spans="8:16" ht="15.75" customHeight="1" x14ac:dyDescent="0.2">
      <c r="L36" s="5" t="s">
        <v>52</v>
      </c>
      <c r="O36" s="5">
        <v>19</v>
      </c>
      <c r="P36" s="5" t="s">
        <v>53</v>
      </c>
    </row>
    <row r="37" spans="8:16" ht="15.75" customHeight="1" x14ac:dyDescent="0.2">
      <c r="H37" s="5" t="s">
        <v>54</v>
      </c>
      <c r="I37" s="5">
        <v>640</v>
      </c>
    </row>
    <row r="38" spans="8:16" ht="15.75" customHeight="1" x14ac:dyDescent="0.2">
      <c r="H38" s="5" t="s">
        <v>55</v>
      </c>
      <c r="I38" s="5">
        <v>580</v>
      </c>
    </row>
    <row r="39" spans="8:16" ht="15.75" customHeight="1" x14ac:dyDescent="0.2">
      <c r="H39" s="5" t="s">
        <v>56</v>
      </c>
      <c r="I39" s="5">
        <v>570</v>
      </c>
    </row>
    <row r="40" spans="8:16" ht="15.75" customHeight="1" x14ac:dyDescent="0.2">
      <c r="H40" s="5" t="s">
        <v>57</v>
      </c>
      <c r="I40" s="5">
        <v>570</v>
      </c>
    </row>
    <row r="41" spans="8:16" ht="15.75" customHeight="1" x14ac:dyDescent="0.2">
      <c r="H41" s="5" t="s">
        <v>58</v>
      </c>
      <c r="I41" s="5">
        <v>540</v>
      </c>
    </row>
    <row r="42" spans="8:16" ht="15.75" customHeight="1" x14ac:dyDescent="0.2">
      <c r="H42" s="5" t="s">
        <v>59</v>
      </c>
      <c r="I42" s="5">
        <v>440</v>
      </c>
    </row>
    <row r="43" spans="8:16" ht="15.75" customHeight="1" x14ac:dyDescent="0.2">
      <c r="H43" s="5" t="s">
        <v>60</v>
      </c>
      <c r="I43" s="5">
        <v>430</v>
      </c>
    </row>
    <row r="44" spans="8:16" ht="15.75" customHeight="1" x14ac:dyDescent="0.2">
      <c r="H44" s="5" t="s">
        <v>61</v>
      </c>
      <c r="I44" s="5">
        <v>370</v>
      </c>
    </row>
    <row r="45" spans="8:16" ht="15.75" customHeight="1" x14ac:dyDescent="0.2">
      <c r="I45" s="5">
        <f>AVERAGE(I37:I44)</f>
        <v>517.5</v>
      </c>
      <c r="M45" s="5">
        <f>I45*O36</f>
        <v>9832.5</v>
      </c>
    </row>
    <row r="46" spans="8:16" ht="15.75" customHeight="1" x14ac:dyDescent="0.2"/>
    <row r="47" spans="8:16" ht="15.75" customHeight="1" x14ac:dyDescent="0.2"/>
    <row r="48" spans="8: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2</vt:i4>
      </vt:variant>
      <vt:variant>
        <vt:lpstr>Navngivne områder</vt:lpstr>
      </vt:variant>
      <vt:variant>
        <vt:i4>5</vt:i4>
      </vt:variant>
    </vt:vector>
  </HeadingPairs>
  <TitlesOfParts>
    <vt:vector size="7" baseType="lpstr">
      <vt:lpstr>Beregner DA</vt:lpstr>
      <vt:lpstr>Lists</vt:lpstr>
      <vt:lpstr>Fjernvarme</vt:lpstr>
      <vt:lpstr>Fyringsolie</vt:lpstr>
      <vt:lpstr>Naturgas</vt:lpstr>
      <vt:lpstr>Træ</vt:lpstr>
      <vt:lpstr>Træpiller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Karen Theill</cp:lastModifiedBy>
  <dcterms:created xsi:type="dcterms:W3CDTF">2021-10-26T07:36:24Z</dcterms:created>
  <dcterms:modified xsi:type="dcterms:W3CDTF">2025-02-21T13:52:18Z</dcterms:modified>
</cp:coreProperties>
</file>